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Bursar Private\John\FIA Scheme 2024\"/>
    </mc:Choice>
  </mc:AlternateContent>
  <bookViews>
    <workbookView xWindow="0" yWindow="0" windowWidth="30720" windowHeight="13392"/>
  </bookViews>
  <sheets>
    <sheet name="FI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7" i="1"/>
  <c r="B10" i="1" s="1"/>
  <c r="D33" i="1" l="1"/>
  <c r="E23" i="1"/>
  <c r="E21" i="1"/>
  <c r="E19" i="1"/>
  <c r="E17" i="1"/>
  <c r="E15" i="1"/>
  <c r="E13" i="1"/>
  <c r="E11" i="1"/>
  <c r="E24" i="1"/>
  <c r="E22" i="1"/>
  <c r="E20" i="1"/>
  <c r="E18" i="1"/>
  <c r="E16" i="1"/>
  <c r="E14" i="1"/>
  <c r="E12" i="1"/>
  <c r="E10" i="1"/>
  <c r="C10" i="1"/>
  <c r="B11" i="1" s="1"/>
  <c r="E33" i="1" l="1"/>
  <c r="C11" i="1"/>
  <c r="B12" i="1" s="1"/>
  <c r="C12" i="1" l="1"/>
  <c r="B13" i="1" s="1"/>
  <c r="C13" i="1" l="1"/>
  <c r="B14" i="1" s="1"/>
  <c r="C14" i="1" l="1"/>
  <c r="B15" i="1" s="1"/>
  <c r="C15" i="1" l="1"/>
  <c r="B16" i="1" s="1"/>
  <c r="C16" i="1" l="1"/>
  <c r="B17" i="1" s="1"/>
  <c r="C17" i="1" l="1"/>
  <c r="B18" i="1" s="1"/>
  <c r="C18" i="1" l="1"/>
  <c r="B19" i="1" s="1"/>
  <c r="C19" i="1" l="1"/>
  <c r="B20" i="1" s="1"/>
  <c r="C20" i="1" l="1"/>
  <c r="B21" i="1" s="1"/>
  <c r="C21" i="1" l="1"/>
  <c r="B22" i="1" s="1"/>
  <c r="C22" i="1" l="1"/>
  <c r="B23" i="1" s="1"/>
  <c r="C23" i="1" l="1"/>
  <c r="B24" i="1" s="1"/>
  <c r="C24" i="1" s="1"/>
  <c r="C33" i="1" s="1"/>
  <c r="C35" i="1" s="1"/>
</calcChain>
</file>

<file path=xl/sharedStrings.xml><?xml version="1.0" encoding="utf-8"?>
<sst xmlns="http://schemas.openxmlformats.org/spreadsheetml/2006/main" count="16" uniqueCount="15">
  <si>
    <t xml:space="preserve">Fees in Advance Commutation Rate / Discount Calculator </t>
  </si>
  <si>
    <t>Annual Commutation Rate</t>
  </si>
  <si>
    <t xml:space="preserve">Termly fee contribution </t>
  </si>
  <si>
    <t>Number of terms</t>
  </si>
  <si>
    <t>Amount payable by parent</t>
  </si>
  <si>
    <t>Term</t>
  </si>
  <si>
    <t>Opening FIA Bal</t>
  </si>
  <si>
    <t>Termly FIA commutation</t>
  </si>
  <si>
    <t>Termly fees amount "paid"</t>
  </si>
  <si>
    <t>Effective termly cost to parent</t>
  </si>
  <si>
    <t>Total Commutation (Discount) over period</t>
  </si>
  <si>
    <t>Total Fees for period</t>
  </si>
  <si>
    <t>Total payable at outset</t>
  </si>
  <si>
    <t>Effective total discount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</si>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</sst>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8" fontId="3" fillId="0" borderId="0" xfId="0" applyNumberFormat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23" xfId="0" applyBorder="1" applyAlignment="1">
      <alignment wrapText="1"/>
    </xf>
    <xf numFmtId="7" fontId="0" fillId="2" borderId="6" xfId="1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3" borderId="1" xfId="0" applyFont="1" applyFill="1" applyBorder="1"/>
    <xf numFmtId="0" fontId="0" fillId="3" borderId="2" xfId="0" applyFill="1" applyBorder="1"/>
    <xf numFmtId="0" fontId="4" fillId="3" borderId="5" xfId="0" applyFont="1" applyFill="1" applyBorder="1"/>
    <xf numFmtId="0" fontId="0" fillId="3" borderId="0" xfId="0" applyFill="1"/>
    <xf numFmtId="0" fontId="4" fillId="3" borderId="8" xfId="0" applyFont="1" applyFill="1" applyBorder="1"/>
    <xf numFmtId="0" fontId="0" fillId="3" borderId="9" xfId="0" applyFill="1" applyBorder="1"/>
    <xf numFmtId="9" fontId="0" fillId="3" borderId="3" xfId="0" applyNumberForma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4" fillId="3" borderId="0" xfId="0" applyFont="1" applyFill="1"/>
    <xf numFmtId="0" fontId="2" fillId="3" borderId="7" xfId="0" applyFont="1" applyFill="1" applyBorder="1"/>
    <xf numFmtId="0" fontId="4" fillId="3" borderId="9" xfId="0" applyFont="1" applyFill="1" applyBorder="1"/>
    <xf numFmtId="0" fontId="2" fillId="3" borderId="11" xfId="0" applyFont="1" applyFill="1" applyBorder="1"/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0" fontId="0" fillId="3" borderId="25" xfId="0" applyNumberFormat="1" applyFill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0" xfId="0" applyNumberFormat="1"/>
    <xf numFmtId="164" fontId="0" fillId="0" borderId="19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3" borderId="23" xfId="0" applyNumberFormat="1" applyFill="1" applyBorder="1"/>
    <xf numFmtId="164" fontId="0" fillId="3" borderId="24" xfId="1" applyNumberFormat="1" applyFont="1" applyFill="1" applyBorder="1"/>
    <xf numFmtId="164" fontId="0" fillId="3" borderId="25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workbookViewId="0">
      <selection activeCell="V9" sqref="V9"/>
    </sheetView>
  </sheetViews>
  <sheetFormatPr defaultRowHeight="13.8"/>
  <cols>
    <col min="1" max="1" width="22.8984375" customWidth="1"/>
    <col min="2" max="5" width="15.59765625" customWidth="1"/>
    <col min="6" max="6" width="1.69921875" customWidth="1"/>
  </cols>
  <sheetData>
    <row r="1" spans="1:5" ht="15">
      <c r="A1" s="1" t="s">
        <v>0</v>
      </c>
    </row>
    <row r="2" spans="1:5" ht="15.75" thickBot="1"/>
    <row r="3" spans="1:5" ht="15">
      <c r="A3" s="11" t="s">
        <v>1</v>
      </c>
      <c r="B3" s="12"/>
      <c r="C3" s="17">
        <v>0.03</v>
      </c>
      <c r="D3" s="18"/>
      <c r="E3" s="19"/>
    </row>
    <row r="4" spans="1:5" ht="15">
      <c r="A4" s="13" t="s">
        <v>2</v>
      </c>
      <c r="B4" s="14"/>
      <c r="C4" s="9">
        <v>1000</v>
      </c>
      <c r="D4" s="20" t="s">
        <v>14</v>
      </c>
      <c r="E4" s="21"/>
    </row>
    <row r="5" spans="1:5" ht="15.75" thickBot="1">
      <c r="A5" s="15" t="s">
        <v>3</v>
      </c>
      <c r="B5" s="16"/>
      <c r="C5" s="10">
        <v>15</v>
      </c>
      <c r="D5" s="22" t="s">
        <v>14</v>
      </c>
      <c r="E5" s="23"/>
    </row>
    <row r="7" spans="1:5" s="1" customFormat="1" ht="15">
      <c r="A7" s="1" t="s">
        <v>4</v>
      </c>
      <c r="C7" s="2">
        <f>-(NPV((C3/3),D11:D30)+D10)</f>
        <v>14003.703042333724</v>
      </c>
    </row>
    <row r="8" spans="1:5" ht="15.75" thickBot="1"/>
    <row r="9" spans="1:5" s="3" customFormat="1" ht="30">
      <c r="A9" s="24" t="s">
        <v>5</v>
      </c>
      <c r="B9" s="25" t="s">
        <v>6</v>
      </c>
      <c r="C9" s="25" t="s">
        <v>7</v>
      </c>
      <c r="D9" s="25" t="s">
        <v>8</v>
      </c>
      <c r="E9" s="26" t="s">
        <v>9</v>
      </c>
    </row>
    <row r="10" spans="1:5" ht="15">
      <c r="A10" s="27">
        <v>1</v>
      </c>
      <c r="B10" s="31">
        <f>IF(A10&gt;C5,0,C7)</f>
        <v>14003.703042333724</v>
      </c>
      <c r="C10" s="31">
        <f>IF(A10&gt;$C$5,0,((((B10+D10)*$C$3/3))))</f>
        <v>130.03703042333723</v>
      </c>
      <c r="D10" s="31">
        <f>IF(A10&gt;$C$5,0,-$C$4)</f>
        <v>-1000</v>
      </c>
      <c r="E10" s="32">
        <f>IF(A10&gt;$C$5,0,$B$10/$C$5)</f>
        <v>933.58020282224822</v>
      </c>
    </row>
    <row r="11" spans="1:5" ht="15">
      <c r="A11" s="28">
        <v>2</v>
      </c>
      <c r="B11" s="33">
        <f>IF(A11&gt;C5,0,B10+D10+C10)</f>
        <v>13133.74007275706</v>
      </c>
      <c r="C11" s="33">
        <f t="shared" ref="C11:C30" si="0">IF(A11&gt;$C$5,0,((((B11+D11)*$C$3/3))))</f>
        <v>121.3374007275706</v>
      </c>
      <c r="D11" s="33">
        <f t="shared" ref="D11:D30" si="1">IF(A11&gt;$C$5,0,-$C$4)</f>
        <v>-1000</v>
      </c>
      <c r="E11" s="34">
        <f>IF(A11&gt;$C$5,0,$B$10/$C$5)</f>
        <v>933.58020282224822</v>
      </c>
    </row>
    <row r="12" spans="1:5" ht="15">
      <c r="A12" s="28">
        <v>3</v>
      </c>
      <c r="B12" s="33">
        <f>IF(A12&gt;C5,0,B11+D11+C11)</f>
        <v>12255.077473484631</v>
      </c>
      <c r="C12" s="33">
        <f t="shared" si="0"/>
        <v>112.5507747348463</v>
      </c>
      <c r="D12" s="33">
        <f t="shared" si="1"/>
        <v>-1000</v>
      </c>
      <c r="E12" s="34">
        <f t="shared" ref="E12:E30" si="2">IF(A12&gt;$C$5,0,$B$10/$C$5)</f>
        <v>933.58020282224822</v>
      </c>
    </row>
    <row r="13" spans="1:5" ht="15">
      <c r="A13" s="28">
        <v>4</v>
      </c>
      <c r="B13" s="33">
        <f>IF(A13&gt;C5,0,B12+D12+C12)</f>
        <v>11367.628248219477</v>
      </c>
      <c r="C13" s="33">
        <f t="shared" si="0"/>
        <v>103.67628248219476</v>
      </c>
      <c r="D13" s="33">
        <f t="shared" si="1"/>
        <v>-1000</v>
      </c>
      <c r="E13" s="34">
        <f t="shared" si="2"/>
        <v>933.58020282224822</v>
      </c>
    </row>
    <row r="14" spans="1:5" ht="15">
      <c r="A14" s="28">
        <v>5</v>
      </c>
      <c r="B14" s="33">
        <f>IF(A14&gt;C5,0,B13+D13+C13)</f>
        <v>10471.304530701671</v>
      </c>
      <c r="C14" s="33">
        <f t="shared" si="0"/>
        <v>94.713045307016714</v>
      </c>
      <c r="D14" s="33">
        <f t="shared" si="1"/>
        <v>-1000</v>
      </c>
      <c r="E14" s="34">
        <f t="shared" si="2"/>
        <v>933.58020282224822</v>
      </c>
    </row>
    <row r="15" spans="1:5" ht="15">
      <c r="A15" s="28">
        <v>6</v>
      </c>
      <c r="B15" s="33">
        <f>IF(A15&gt;C5,0,B14+D14+C14)</f>
        <v>9566.0175760086877</v>
      </c>
      <c r="C15" s="33">
        <f t="shared" si="0"/>
        <v>85.660175760086872</v>
      </c>
      <c r="D15" s="33">
        <f t="shared" si="1"/>
        <v>-1000</v>
      </c>
      <c r="E15" s="34">
        <f t="shared" si="2"/>
        <v>933.58020282224822</v>
      </c>
    </row>
    <row r="16" spans="1:5" ht="15">
      <c r="A16" s="28">
        <v>7</v>
      </c>
      <c r="B16" s="33">
        <f>IF(A16&gt;C5,0,B15+D15+C15)</f>
        <v>8651.6777517687751</v>
      </c>
      <c r="C16" s="33">
        <f t="shared" si="0"/>
        <v>76.516777517687743</v>
      </c>
      <c r="D16" s="33">
        <f t="shared" si="1"/>
        <v>-1000</v>
      </c>
      <c r="E16" s="34">
        <f t="shared" si="2"/>
        <v>933.58020282224822</v>
      </c>
    </row>
    <row r="17" spans="1:5" ht="15">
      <c r="A17" s="28">
        <v>8</v>
      </c>
      <c r="B17" s="33">
        <f>IF(A17&gt;C5,0,B16+D16+C16)</f>
        <v>7728.194529286463</v>
      </c>
      <c r="C17" s="33">
        <f t="shared" si="0"/>
        <v>67.28194529286462</v>
      </c>
      <c r="D17" s="33">
        <f t="shared" si="1"/>
        <v>-1000</v>
      </c>
      <c r="E17" s="34">
        <f t="shared" si="2"/>
        <v>933.58020282224822</v>
      </c>
    </row>
    <row r="18" spans="1:5" ht="15">
      <c r="A18" s="28">
        <v>9</v>
      </c>
      <c r="B18" s="33">
        <f>IF(A18&gt;C5,0,B17+D17+C17)</f>
        <v>6795.4764745793273</v>
      </c>
      <c r="C18" s="33">
        <f t="shared" si="0"/>
        <v>57.954764745793277</v>
      </c>
      <c r="D18" s="33">
        <f t="shared" si="1"/>
        <v>-1000</v>
      </c>
      <c r="E18" s="34">
        <f t="shared" si="2"/>
        <v>933.58020282224822</v>
      </c>
    </row>
    <row r="19" spans="1:5" ht="15">
      <c r="A19" s="28">
        <v>10</v>
      </c>
      <c r="B19" s="33">
        <f>IF(A19&gt;C5,0,B18+D18+C18)</f>
        <v>5853.4312393251203</v>
      </c>
      <c r="C19" s="33">
        <f t="shared" si="0"/>
        <v>48.534312393251206</v>
      </c>
      <c r="D19" s="33">
        <f t="shared" si="1"/>
        <v>-1000</v>
      </c>
      <c r="E19" s="34">
        <f t="shared" si="2"/>
        <v>933.58020282224822</v>
      </c>
    </row>
    <row r="20" spans="1:5" ht="15">
      <c r="A20" s="28">
        <v>11</v>
      </c>
      <c r="B20" s="33">
        <f>IF(A20&gt;C5,0,B19+D19+C19)</f>
        <v>4901.9655517183719</v>
      </c>
      <c r="C20" s="33">
        <f t="shared" si="0"/>
        <v>39.019655517183715</v>
      </c>
      <c r="D20" s="33">
        <f t="shared" si="1"/>
        <v>-1000</v>
      </c>
      <c r="E20" s="34">
        <f t="shared" si="2"/>
        <v>933.58020282224822</v>
      </c>
    </row>
    <row r="21" spans="1:5" ht="15">
      <c r="A21" s="28">
        <v>12</v>
      </c>
      <c r="B21" s="33">
        <f>IF(A21&gt;C5,0,B20+D20+C20)</f>
        <v>3940.9852072355557</v>
      </c>
      <c r="C21" s="33">
        <f t="shared" si="0"/>
        <v>29.409852072355559</v>
      </c>
      <c r="D21" s="33">
        <f t="shared" si="1"/>
        <v>-1000</v>
      </c>
      <c r="E21" s="34">
        <f t="shared" si="2"/>
        <v>933.58020282224822</v>
      </c>
    </row>
    <row r="22" spans="1:5" ht="15">
      <c r="A22" s="28">
        <v>13</v>
      </c>
      <c r="B22" s="33">
        <f>IF(A22&gt;C5,0,B21+D21+C21)</f>
        <v>2970.3950593079112</v>
      </c>
      <c r="C22" s="33">
        <f t="shared" si="0"/>
        <v>19.70395059307911</v>
      </c>
      <c r="D22" s="33">
        <f t="shared" si="1"/>
        <v>-1000</v>
      </c>
      <c r="E22" s="34">
        <f t="shared" si="2"/>
        <v>933.58020282224822</v>
      </c>
    </row>
    <row r="23" spans="1:5" ht="15">
      <c r="A23" s="28">
        <v>14</v>
      </c>
      <c r="B23" s="33">
        <f>IF(A23&gt;C5,0,B22+D22+C22)</f>
        <v>1990.0990099009903</v>
      </c>
      <c r="C23" s="33">
        <f t="shared" si="0"/>
        <v>9.9009900990099027</v>
      </c>
      <c r="D23" s="33">
        <f t="shared" si="1"/>
        <v>-1000</v>
      </c>
      <c r="E23" s="34">
        <f t="shared" si="2"/>
        <v>933.58020282224822</v>
      </c>
    </row>
    <row r="24" spans="1:5" ht="15">
      <c r="A24" s="28">
        <v>15</v>
      </c>
      <c r="B24" s="33">
        <f>IF(A24&gt;C5,0,B23+D23+C23)</f>
        <v>1000.0000000000002</v>
      </c>
      <c r="C24" s="33">
        <f t="shared" si="0"/>
        <v>2.2737367544323206E-15</v>
      </c>
      <c r="D24" s="33">
        <f t="shared" si="1"/>
        <v>-1000</v>
      </c>
      <c r="E24" s="34">
        <f t="shared" si="2"/>
        <v>933.58020282224822</v>
      </c>
    </row>
    <row r="25" spans="1:5" ht="15">
      <c r="A25" s="28">
        <v>16</v>
      </c>
      <c r="B25" s="33">
        <f>IF(A25&gt;C5,0,B24+D24+C24)</f>
        <v>0</v>
      </c>
      <c r="C25" s="33">
        <f t="shared" si="0"/>
        <v>0</v>
      </c>
      <c r="D25" s="33">
        <f t="shared" si="1"/>
        <v>0</v>
      </c>
      <c r="E25" s="34">
        <f t="shared" si="2"/>
        <v>0</v>
      </c>
    </row>
    <row r="26" spans="1:5" ht="15">
      <c r="A26" s="28">
        <v>17</v>
      </c>
      <c r="B26" s="33">
        <f>IF(A26&gt;C5,0,B25+D25+C25)</f>
        <v>0</v>
      </c>
      <c r="C26" s="33">
        <f t="shared" si="0"/>
        <v>0</v>
      </c>
      <c r="D26" s="33">
        <f t="shared" si="1"/>
        <v>0</v>
      </c>
      <c r="E26" s="34">
        <f t="shared" si="2"/>
        <v>0</v>
      </c>
    </row>
    <row r="27" spans="1:5" ht="15">
      <c r="A27" s="28">
        <v>18</v>
      </c>
      <c r="B27" s="33">
        <f>IF(A27&gt;C5,0,B26+D26+C26)</f>
        <v>0</v>
      </c>
      <c r="C27" s="33">
        <f t="shared" si="0"/>
        <v>0</v>
      </c>
      <c r="D27" s="33">
        <f t="shared" si="1"/>
        <v>0</v>
      </c>
      <c r="E27" s="34">
        <f t="shared" si="2"/>
        <v>0</v>
      </c>
    </row>
    <row r="28" spans="1:5" ht="15">
      <c r="A28" s="28">
        <v>19</v>
      </c>
      <c r="B28" s="33">
        <f>IF(A28&gt;C5,0,B27+D27+C27)</f>
        <v>0</v>
      </c>
      <c r="C28" s="33">
        <f t="shared" si="0"/>
        <v>0</v>
      </c>
      <c r="D28" s="33">
        <f t="shared" si="1"/>
        <v>0</v>
      </c>
      <c r="E28" s="34">
        <f t="shared" si="2"/>
        <v>0</v>
      </c>
    </row>
    <row r="29" spans="1:5" ht="15">
      <c r="A29" s="28">
        <v>20</v>
      </c>
      <c r="B29" s="33">
        <f>IF(A29&gt;C5,0,B28+D28+C28)</f>
        <v>0</v>
      </c>
      <c r="C29" s="33">
        <f t="shared" si="0"/>
        <v>0</v>
      </c>
      <c r="D29" s="33">
        <f t="shared" si="1"/>
        <v>0</v>
      </c>
      <c r="E29" s="34">
        <f t="shared" si="2"/>
        <v>0</v>
      </c>
    </row>
    <row r="30" spans="1:5" ht="15">
      <c r="A30" s="29">
        <v>21</v>
      </c>
      <c r="B30" s="35">
        <f>IF(A30&gt;C5,0,B29+D29+C29)</f>
        <v>0</v>
      </c>
      <c r="C30" s="35">
        <f t="shared" si="0"/>
        <v>0</v>
      </c>
      <c r="D30" s="35">
        <f t="shared" si="1"/>
        <v>0</v>
      </c>
      <c r="E30" s="36">
        <f t="shared" si="2"/>
        <v>0</v>
      </c>
    </row>
    <row r="31" spans="1:5" ht="15.75" thickBot="1"/>
    <row r="32" spans="1:5" s="4" customFormat="1" ht="60.75" thickBot="1">
      <c r="C32" s="5" t="s">
        <v>10</v>
      </c>
      <c r="D32" s="6" t="s">
        <v>11</v>
      </c>
      <c r="E32" s="7" t="s">
        <v>12</v>
      </c>
    </row>
    <row r="33" spans="2:5" ht="15.75" thickBot="1">
      <c r="C33" s="37">
        <f>SUM(C10:C30)</f>
        <v>996.29695766627742</v>
      </c>
      <c r="D33" s="38">
        <f t="shared" ref="D33" si="3">SUM(D10:D30)</f>
        <v>-15000</v>
      </c>
      <c r="E33" s="39">
        <f>SUM(E10:E30)</f>
        <v>14003.70304233372</v>
      </c>
    </row>
    <row r="34" spans="2:5" ht="15.75" thickBot="1"/>
    <row r="35" spans="2:5" ht="30.75" thickBot="1">
      <c r="B35" s="8" t="s">
        <v>13</v>
      </c>
      <c r="C35" s="30">
        <f>-C33/D33</f>
        <v>6.641979717775183E-2</v>
      </c>
    </row>
  </sheetData>
  <sheetProtection algorithmName="SHA-512" hashValue="iLg0XcqSHftnNuaAPQgSzq1W04ZofwSIlQABrdprv+q1pGGoSXyqHH1y+biwR8Sbj0p7O/1i08ysxwwZA+NItw==" saltValue="B27car4MeEpX4a2MSWqMM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Knipe</dc:creator>
  <cp:lastModifiedBy>Virginia Parkes</cp:lastModifiedBy>
  <dcterms:created xsi:type="dcterms:W3CDTF">2024-06-05T07:41:11Z</dcterms:created>
  <dcterms:modified xsi:type="dcterms:W3CDTF">2024-06-12T07:47:05Z</dcterms:modified>
</cp:coreProperties>
</file>